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taiki.makimoto\Downloads\"/>
    </mc:Choice>
  </mc:AlternateContent>
  <xr:revisionPtr revIDLastSave="0" documentId="13_ncr:1_{856144BD-F646-43E0-9777-8B89E393A24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初心者向け貯金シー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1" i="1" l="1"/>
  <c r="C41" i="1"/>
  <c r="C38" i="1"/>
  <c r="D39" i="1" s="1"/>
  <c r="E28" i="1" a="1"/>
  <c r="E28" i="1" s="1"/>
  <c r="E27" i="1" a="1"/>
  <c r="E27" i="1" s="1"/>
  <c r="C26" i="1"/>
  <c r="C21" i="1"/>
  <c r="C20" i="1"/>
  <c r="B15" i="1"/>
  <c r="D17" i="1" s="1"/>
  <c r="D41" i="1" l="1"/>
  <c r="C22" i="1"/>
  <c r="E22" i="1" s="1"/>
  <c r="F22" i="1" s="1"/>
  <c r="C28" i="1"/>
  <c r="E20" i="1"/>
  <c r="E21" i="1" s="1"/>
  <c r="C27" i="1"/>
  <c r="C29" i="1" a="1"/>
  <c r="C29" i="1" s="1"/>
  <c r="E29" i="1" s="1"/>
</calcChain>
</file>

<file path=xl/sharedStrings.xml><?xml version="1.0" encoding="utf-8"?>
<sst xmlns="http://schemas.openxmlformats.org/spreadsheetml/2006/main" count="52" uniqueCount="49">
  <si>
    <t>初心者向け：とりあえず貯金シート</t>
  </si>
  <si>
    <t>すぐに目標が決められない場合、まずはお金の見える化をしてみましょう</t>
  </si>
  <si>
    <t>使い方</t>
  </si>
  <si>
    <t>このシートは、今の自分のお金の使い方から、未来のお金を予測するものです。</t>
  </si>
  <si>
    <t>色の場所に、半角数字を入力してください。自動で金額が予測できます!</t>
  </si>
  <si>
    <t>STEP.1</t>
  </si>
  <si>
    <t>まずは、今のお金と、目標を入力してみましょう</t>
  </si>
  <si>
    <t>現在の貯金</t>
  </si>
  <si>
    <t>円</t>
  </si>
  <si>
    <t>来月の収入</t>
  </si>
  <si>
    <t>目標金額</t>
  </si>
  <si>
    <t>固定費</t>
  </si>
  <si>
    <t>いつまで？</t>
  </si>
  <si>
    <t>年後までに</t>
  </si>
  <si>
    <t>生活費</t>
  </si>
  <si>
    <t>今は何歳？</t>
  </si>
  <si>
    <t>STEP.2</t>
  </si>
  <si>
    <t>今のお金のシミュレーション結果です。ちゃんと貯金ができるかチェックしてみましょう</t>
  </si>
  <si>
    <t>想定年収</t>
  </si>
  <si>
    <t>一年後の貯金</t>
  </si>
  <si>
    <t>年間での出費</t>
  </si>
  <si>
    <t>目標達成まで</t>
  </si>
  <si>
    <t>年間で貯金できる額</t>
  </si>
  <si>
    <t>あと何年かかるか</t>
  </si>
  <si>
    <t>STEP.3</t>
  </si>
  <si>
    <t>実際のあなたの</t>
  </si>
  <si>
    <t>年後はどうなっているのか、チェックしましょう！</t>
  </si>
  <si>
    <t>あなたの貯金額</t>
  </si>
  <si>
    <t>貯金額の中央値</t>
  </si>
  <si>
    <t>年収に対する
あなたの支出割合</t>
  </si>
  <si>
    <t>月ごとの
平均支出額(単身)</t>
  </si>
  <si>
    <t>※老後資金には2000万円必要と仮定して計算しています</t>
  </si>
  <si>
    <t>STEP.4</t>
  </si>
  <si>
    <t>目標達成が難しそうな場合は、簡単NISAシミュレーションをしてみましょう！
資産形成の力を借りると目標達成できるかもしれません</t>
  </si>
  <si>
    <t>毎月の積立額</t>
  </si>
  <si>
    <t>想定年利
(4%が平均です)</t>
  </si>
  <si>
    <t>積み立て期間（年）</t>
  </si>
  <si>
    <t>積み立て額</t>
  </si>
  <si>
    <t>運用利益</t>
  </si>
  <si>
    <t>合計資産額</t>
  </si>
  <si>
    <t>このシートで得られた情報をもとに、人生設計とお金について考えてみましょう</t>
  </si>
  <si>
    <r>
      <rPr>
        <sz val="12"/>
        <color theme="1"/>
        <rFont val="ＭＳ ゴシック"/>
        <family val="3"/>
        <charset val="128"/>
      </rPr>
      <t xml:space="preserve">ヒント
固定費には、家賃や通信費など、毎月一定額の出費を
生活費には、食費、電気代、ガス代、美容室代など、月の出費の中でも変動するものを
ざっくりで構わないので入力してみましょう
</t>
    </r>
    <r>
      <rPr>
        <sz val="12"/>
        <color rgb="FFFF0000"/>
        <rFont val="ＭＳ ゴシック"/>
        <family val="3"/>
        <charset val="128"/>
      </rPr>
      <t>固定費＋生活費＝月の出費総額</t>
    </r>
    <r>
      <rPr>
        <sz val="12"/>
        <color theme="1"/>
        <rFont val="ＭＳ ゴシック"/>
        <family val="3"/>
        <charset val="128"/>
      </rPr>
      <t>になるようにしてみましょう！</t>
    </r>
    <phoneticPr fontId="16"/>
  </si>
  <si>
    <t>もし定年まで同じ年収
だった場合の貯金額合計</t>
    <phoneticPr fontId="16"/>
  </si>
  <si>
    <t>中央値とは？</t>
    <phoneticPr fontId="16"/>
  </si>
  <si>
    <t>ここに書かれている平均や中央値はあくまでも概算です。
詳しくは、公官庁ＨＰや行政の調査結果をご覧ください。</t>
    <phoneticPr fontId="16"/>
  </si>
  <si>
    <t>このまま定年を迎えると
不足する老後資金</t>
    <rPh sb="4" eb="6">
      <t>テイネン</t>
    </rPh>
    <rPh sb="7" eb="8">
      <t>ムカ</t>
    </rPh>
    <phoneticPr fontId="16"/>
  </si>
  <si>
    <r>
      <rPr>
        <sz val="10"/>
        <color theme="1"/>
        <rFont val="ＭＳ ゴシック"/>
        <family val="3"/>
        <charset val="128"/>
      </rPr>
      <t>たとえば、</t>
    </r>
    <r>
      <rPr>
        <sz val="10"/>
        <color theme="1"/>
        <rFont val="Arial"/>
        <family val="2"/>
      </rPr>
      <t>100</t>
    </r>
    <r>
      <rPr>
        <sz val="10"/>
        <color theme="1"/>
        <rFont val="ＭＳ ゴシック"/>
        <family val="3"/>
        <charset val="128"/>
      </rPr>
      <t>点満点のテストを</t>
    </r>
    <r>
      <rPr>
        <sz val="10"/>
        <color theme="1"/>
        <rFont val="Arial"/>
        <family val="2"/>
      </rPr>
      <t>10</t>
    </r>
    <r>
      <rPr>
        <sz val="10"/>
        <color theme="1"/>
        <rFont val="ＭＳ ゴシック"/>
        <family val="3"/>
        <charset val="128"/>
      </rPr>
      <t>人が受けたとして、</t>
    </r>
    <r>
      <rPr>
        <sz val="10"/>
        <color theme="1"/>
        <rFont val="Arial"/>
        <family val="2"/>
      </rPr>
      <t>3</t>
    </r>
    <r>
      <rPr>
        <sz val="10"/>
        <color theme="1"/>
        <rFont val="ＭＳ ゴシック"/>
        <family val="3"/>
        <charset val="128"/>
      </rPr>
      <t>人が</t>
    </r>
    <r>
      <rPr>
        <sz val="10"/>
        <color theme="1"/>
        <rFont val="Arial"/>
        <family val="2"/>
      </rPr>
      <t>100</t>
    </r>
    <r>
      <rPr>
        <sz val="10"/>
        <color theme="1"/>
        <rFont val="ＭＳ ゴシック"/>
        <family val="3"/>
        <charset val="128"/>
      </rPr>
      <t>点、</t>
    </r>
    <r>
      <rPr>
        <sz val="10"/>
        <color theme="1"/>
        <rFont val="Arial"/>
        <family val="2"/>
      </rPr>
      <t>7</t>
    </r>
    <r>
      <rPr>
        <sz val="10"/>
        <color theme="1"/>
        <rFont val="ＭＳ ゴシック"/>
        <family val="3"/>
        <charset val="128"/>
      </rPr>
      <t>人が</t>
    </r>
    <r>
      <rPr>
        <sz val="10"/>
        <color theme="1"/>
        <rFont val="Arial"/>
        <family val="2"/>
      </rPr>
      <t>0</t>
    </r>
    <r>
      <rPr>
        <sz val="10"/>
        <color theme="1"/>
        <rFont val="ＭＳ ゴシック"/>
        <family val="3"/>
        <charset val="128"/>
      </rPr>
      <t>点だったとします。
この場合、多くの人が</t>
    </r>
    <r>
      <rPr>
        <sz val="10"/>
        <color theme="1"/>
        <rFont val="Arial"/>
        <family val="2"/>
      </rPr>
      <t>0</t>
    </r>
    <r>
      <rPr>
        <sz val="10"/>
        <color theme="1"/>
        <rFont val="ＭＳ ゴシック"/>
        <family val="3"/>
        <charset val="128"/>
      </rPr>
      <t>点だったにもかかわらず、平均点は</t>
    </r>
    <r>
      <rPr>
        <sz val="10"/>
        <color theme="1"/>
        <rFont val="Arial"/>
        <family val="2"/>
      </rPr>
      <t>30</t>
    </r>
    <r>
      <rPr>
        <sz val="10"/>
        <color theme="1"/>
        <rFont val="ＭＳ ゴシック"/>
        <family val="3"/>
        <charset val="128"/>
      </rPr>
      <t>点です。
しかし、どの点数を取った人が最も多いかを考える中央値だと、</t>
    </r>
    <r>
      <rPr>
        <sz val="10"/>
        <color theme="1"/>
        <rFont val="Arial"/>
        <family val="2"/>
      </rPr>
      <t>0</t>
    </r>
    <r>
      <rPr>
        <sz val="10"/>
        <color theme="1"/>
        <rFont val="ＭＳ ゴシック"/>
        <family val="3"/>
        <charset val="128"/>
      </rPr>
      <t xml:space="preserve">点になります。
</t>
    </r>
    <r>
      <rPr>
        <b/>
        <sz val="10"/>
        <color theme="1"/>
        <rFont val="ＭＳ ゴシック"/>
        <family val="3"/>
        <charset val="128"/>
      </rPr>
      <t>中央値は平均値と違い、実態に近い数字を示すことができる便利な数字なのです。</t>
    </r>
    <phoneticPr fontId="16"/>
  </si>
  <si>
    <t>円</t>
    <phoneticPr fontId="16"/>
  </si>
  <si>
    <t>積み立てることができそうな金額と、年利、期間を想定してみましょう
以下に情報を入力してください</t>
    <rPh sb="33" eb="35">
      <t>イカ</t>
    </rPh>
    <rPh sb="36" eb="38">
      <t>ジョウホウ</t>
    </rPh>
    <rPh sb="39" eb="41">
      <t>ニュウリョク</t>
    </rPh>
    <phoneticPr fontId="1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</si>
</sst>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¥]#,##0"/>
  </numFmts>
  <fonts count="24">
    <font>
      <sz val="10"/>
      <color rgb="FF000000"/>
      <name val="Arial"/>
      <scheme val="minor"/>
    </font>
    <font>
      <b/>
      <sz val="12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26"/>
      <color theme="1"/>
      <name val="RocknRoll One"/>
    </font>
    <font>
      <sz val="26"/>
      <color theme="1"/>
      <name val="Impact"/>
      <family val="2"/>
    </font>
    <font>
      <sz val="10"/>
      <name val="Arial"/>
      <family val="2"/>
    </font>
    <font>
      <sz val="12"/>
      <color rgb="FF0000FF"/>
      <name val="Arial"/>
      <family val="2"/>
      <scheme val="minor"/>
    </font>
    <font>
      <sz val="12"/>
      <color rgb="FFFF0000"/>
      <name val="Arial"/>
      <family val="2"/>
      <scheme val="minor"/>
    </font>
    <font>
      <b/>
      <sz val="25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21"/>
      <color theme="1"/>
      <name val="RocknRoll One"/>
    </font>
    <font>
      <b/>
      <sz val="19"/>
      <color theme="1"/>
      <name val="Arial"/>
      <family val="2"/>
      <scheme val="minor"/>
    </font>
    <font>
      <sz val="12"/>
      <color rgb="FF434343"/>
      <name val="Arial"/>
      <family val="2"/>
      <scheme val="minor"/>
    </font>
    <font>
      <sz val="24"/>
      <color theme="1"/>
      <name val="Arial"/>
      <family val="2"/>
      <scheme val="minor"/>
    </font>
    <font>
      <sz val="10"/>
      <color theme="1"/>
      <name val="Arial"/>
      <family val="2"/>
    </font>
    <font>
      <sz val="6"/>
      <name val="Arial"/>
      <family val="3"/>
      <charset val="128"/>
      <scheme val="minor"/>
    </font>
    <font>
      <sz val="12"/>
      <color theme="1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sz val="10"/>
      <color theme="1"/>
      <name val="Arial"/>
      <family val="3"/>
      <charset val="128"/>
    </font>
    <font>
      <sz val="17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00FFFF"/>
        <bgColor rgb="FF00FFFF"/>
      </patternFill>
    </fill>
  </fills>
  <borders count="70"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ck">
        <color rgb="FF000000"/>
      </left>
      <right style="hair">
        <color rgb="FF000000"/>
      </right>
      <top style="thick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ck">
        <color rgb="FF000000"/>
      </top>
      <bottom style="thin">
        <color rgb="FF000000"/>
      </bottom>
      <diagonal/>
    </border>
    <border>
      <left style="hair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hair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ck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hair">
        <color rgb="FF000000"/>
      </right>
      <top style="thin">
        <color rgb="FF000000"/>
      </top>
      <bottom style="thick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ck">
        <color rgb="FF000000"/>
      </bottom>
      <diagonal/>
    </border>
    <border>
      <left style="hair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dotted">
        <color rgb="FF000000"/>
      </right>
      <top/>
      <bottom style="thin">
        <color rgb="FF000000"/>
      </bottom>
      <diagonal/>
    </border>
    <border>
      <left style="dotted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/>
      <bottom style="thin">
        <color rgb="FF000000"/>
      </bottom>
      <diagonal/>
    </border>
    <border>
      <left style="dotted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dotted">
        <color rgb="FF000000"/>
      </right>
      <top style="thin">
        <color rgb="FF000000"/>
      </top>
      <bottom style="thick">
        <color rgb="FF000000"/>
      </bottom>
      <diagonal/>
    </border>
    <border>
      <left style="dotted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dotted">
        <color rgb="FF000000"/>
      </right>
      <top style="thin">
        <color rgb="FF000000"/>
      </top>
      <bottom style="thick">
        <color rgb="FF000000"/>
      </bottom>
      <diagonal/>
    </border>
    <border>
      <left style="dotted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dotted">
        <color rgb="FF000000"/>
      </right>
      <top style="thick">
        <color rgb="FF000000"/>
      </top>
      <bottom style="medium">
        <color rgb="FF000000"/>
      </bottom>
      <diagonal/>
    </border>
    <border>
      <left style="dotted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dotted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 style="dotted">
        <color rgb="FF000000"/>
      </right>
      <top style="medium">
        <color rgb="FF000000"/>
      </top>
      <bottom style="medium">
        <color rgb="FF000000"/>
      </bottom>
      <diagonal/>
    </border>
    <border>
      <left style="dotted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dotted">
        <color rgb="FF000000"/>
      </right>
      <top style="medium">
        <color rgb="FF000000"/>
      </top>
      <bottom style="thick">
        <color rgb="FF000000"/>
      </bottom>
      <diagonal/>
    </border>
    <border>
      <left style="dotted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 style="thick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/>
      <right style="thick">
        <color rgb="FF000000"/>
      </right>
      <top/>
      <bottom style="dotted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dotted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dotted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3" fillId="0" borderId="0" xfId="0" applyFont="1" applyAlignment="1" applyProtection="1">
      <alignment vertical="center"/>
      <protection locked="0"/>
    </xf>
    <xf numFmtId="176" fontId="3" fillId="2" borderId="13" xfId="0" applyNumberFormat="1" applyFont="1" applyFill="1" applyBorder="1" applyAlignment="1" applyProtection="1">
      <alignment horizontal="center" vertical="center"/>
      <protection locked="0"/>
    </xf>
    <xf numFmtId="176" fontId="7" fillId="2" borderId="13" xfId="0" applyNumberFormat="1" applyFont="1" applyFill="1" applyBorder="1" applyAlignment="1" applyProtection="1">
      <alignment horizontal="center" vertical="center"/>
      <protection locked="0"/>
    </xf>
    <xf numFmtId="176" fontId="3" fillId="2" borderId="19" xfId="0" applyNumberFormat="1" applyFont="1" applyFill="1" applyBorder="1" applyAlignment="1" applyProtection="1">
      <alignment horizontal="center" vertical="center"/>
      <protection locked="0"/>
    </xf>
    <xf numFmtId="176" fontId="8" fillId="2" borderId="19" xfId="0" applyNumberFormat="1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176" fontId="8" fillId="2" borderId="26" xfId="0" applyNumberFormat="1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vertical="center"/>
      <protection locked="0"/>
    </xf>
    <xf numFmtId="0" fontId="3" fillId="2" borderId="24" xfId="0" applyFont="1" applyFill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76" fontId="3" fillId="0" borderId="0" xfId="0" applyNumberFormat="1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/>
      <protection locked="0"/>
    </xf>
    <xf numFmtId="176" fontId="3" fillId="0" borderId="0" xfId="0" applyNumberFormat="1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176" fontId="3" fillId="2" borderId="64" xfId="0" applyNumberFormat="1" applyFont="1" applyFill="1" applyBorder="1" applyAlignment="1" applyProtection="1">
      <alignment horizontal="center"/>
      <protection locked="0"/>
    </xf>
    <xf numFmtId="0" fontId="3" fillId="2" borderId="65" xfId="0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 applyProtection="1">
      <alignment horizontal="center"/>
      <protection locked="0"/>
    </xf>
    <xf numFmtId="0" fontId="17" fillId="0" borderId="9" xfId="0" applyFont="1" applyBorder="1" applyAlignment="1" applyProtection="1">
      <alignment horizontal="center" vertical="center" wrapText="1"/>
    </xf>
    <xf numFmtId="0" fontId="6" fillId="0" borderId="10" xfId="0" applyFont="1" applyBorder="1" applyProtection="1"/>
    <xf numFmtId="0" fontId="6" fillId="0" borderId="11" xfId="0" applyFont="1" applyBorder="1" applyProtection="1"/>
    <xf numFmtId="0" fontId="6" fillId="0" borderId="16" xfId="0" applyFont="1" applyBorder="1" applyProtection="1"/>
    <xf numFmtId="0" fontId="0" fillId="0" borderId="0" xfId="0" applyProtection="1"/>
    <xf numFmtId="0" fontId="6" fillId="0" borderId="17" xfId="0" applyFont="1" applyBorder="1" applyProtection="1"/>
    <xf numFmtId="0" fontId="6" fillId="0" borderId="27" xfId="0" applyFont="1" applyBorder="1" applyProtection="1"/>
    <xf numFmtId="0" fontId="6" fillId="0" borderId="28" xfId="0" applyFont="1" applyBorder="1" applyProtection="1"/>
    <xf numFmtId="0" fontId="6" fillId="0" borderId="29" xfId="0" applyFont="1" applyBorder="1" applyProtection="1"/>
    <xf numFmtId="0" fontId="1" fillId="0" borderId="8" xfId="0" applyFont="1" applyBorder="1" applyAlignment="1" applyProtection="1">
      <alignment horizontal="center" vertical="center"/>
    </xf>
    <xf numFmtId="0" fontId="6" fillId="0" borderId="3" xfId="0" applyFont="1" applyBorder="1" applyProtection="1"/>
    <xf numFmtId="0" fontId="6" fillId="0" borderId="4" xfId="0" applyFont="1" applyBorder="1" applyProtection="1"/>
    <xf numFmtId="0" fontId="1" fillId="0" borderId="30" xfId="0" applyFont="1" applyBorder="1" applyAlignment="1" applyProtection="1">
      <alignment horizontal="center" vertical="center"/>
    </xf>
    <xf numFmtId="0" fontId="6" fillId="0" borderId="31" xfId="0" applyFont="1" applyBorder="1" applyProtection="1"/>
    <xf numFmtId="0" fontId="6" fillId="0" borderId="32" xfId="0" applyFont="1" applyBorder="1" applyProtection="1"/>
    <xf numFmtId="0" fontId="1" fillId="0" borderId="34" xfId="0" applyFont="1" applyBorder="1" applyAlignment="1" applyProtection="1">
      <alignment horizontal="center" vertical="center"/>
    </xf>
    <xf numFmtId="0" fontId="6" fillId="0" borderId="35" xfId="0" applyFont="1" applyBorder="1" applyProtection="1"/>
    <xf numFmtId="0" fontId="6" fillId="0" borderId="36" xfId="0" applyFont="1" applyBorder="1" applyProtection="1"/>
    <xf numFmtId="176" fontId="3" fillId="0" borderId="50" xfId="0" applyNumberFormat="1" applyFont="1" applyBorder="1" applyAlignment="1" applyProtection="1">
      <alignment horizontal="center" vertical="center"/>
    </xf>
    <xf numFmtId="176" fontId="3" fillId="0" borderId="54" xfId="0" applyNumberFormat="1" applyFont="1" applyBorder="1" applyAlignment="1" applyProtection="1">
      <alignment horizontal="center" vertical="center"/>
    </xf>
    <xf numFmtId="0" fontId="6" fillId="0" borderId="56" xfId="0" applyFont="1" applyBorder="1" applyProtection="1"/>
    <xf numFmtId="176" fontId="3" fillId="0" borderId="58" xfId="0" applyNumberFormat="1" applyFont="1" applyBorder="1" applyAlignment="1" applyProtection="1">
      <alignment horizontal="center" vertical="center"/>
    </xf>
    <xf numFmtId="0" fontId="6" fillId="0" borderId="60" xfId="0" applyFont="1" applyBorder="1" applyProtection="1"/>
    <xf numFmtId="0" fontId="1" fillId="4" borderId="34" xfId="0" applyFont="1" applyFill="1" applyBorder="1" applyAlignment="1" applyProtection="1">
      <alignment horizontal="center"/>
    </xf>
    <xf numFmtId="0" fontId="19" fillId="0" borderId="30" xfId="0" applyFont="1" applyBorder="1" applyAlignment="1" applyProtection="1">
      <alignment horizontal="center" vertical="center" wrapText="1"/>
    </xf>
    <xf numFmtId="0" fontId="2" fillId="0" borderId="0" xfId="0" applyFont="1" applyProtection="1"/>
    <xf numFmtId="0" fontId="1" fillId="0" borderId="0" xfId="0" applyFont="1" applyProtection="1"/>
    <xf numFmtId="0" fontId="4" fillId="0" borderId="1" xfId="0" applyFont="1" applyBorder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0" fontId="1" fillId="0" borderId="2" xfId="0" applyFont="1" applyBorder="1" applyProtection="1"/>
    <xf numFmtId="0" fontId="3" fillId="0" borderId="3" xfId="0" applyFont="1" applyBorder="1" applyProtection="1"/>
    <xf numFmtId="0" fontId="3" fillId="0" borderId="4" xfId="0" applyFont="1" applyBorder="1" applyProtection="1"/>
    <xf numFmtId="0" fontId="3" fillId="2" borderId="5" xfId="0" applyFont="1" applyFill="1" applyBorder="1" applyProtection="1"/>
    <xf numFmtId="0" fontId="1" fillId="0" borderId="6" xfId="0" applyFont="1" applyBorder="1" applyProtection="1"/>
    <xf numFmtId="0" fontId="3" fillId="0" borderId="6" xfId="0" applyFont="1" applyBorder="1" applyProtection="1"/>
    <xf numFmtId="0" fontId="3" fillId="0" borderId="7" xfId="0" applyFont="1" applyBorder="1" applyProtection="1"/>
    <xf numFmtId="0" fontId="5" fillId="0" borderId="1" xfId="0" applyFont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3" borderId="18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15" xfId="0" applyFont="1" applyFill="1" applyBorder="1" applyAlignment="1" applyProtection="1">
      <alignment horizontal="center" vertic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3" borderId="25" xfId="0" applyFont="1" applyFill="1" applyBorder="1" applyAlignment="1" applyProtection="1">
      <alignment horizontal="center" vertical="center"/>
    </xf>
    <xf numFmtId="0" fontId="17" fillId="0" borderId="14" xfId="0" applyFont="1" applyBorder="1" applyAlignment="1" applyProtection="1">
      <alignment vertical="center"/>
    </xf>
    <xf numFmtId="0" fontId="3" fillId="0" borderId="20" xfId="0" applyFont="1" applyBorder="1" applyAlignment="1" applyProtection="1">
      <alignment vertical="center"/>
    </xf>
    <xf numFmtId="0" fontId="3" fillId="0" borderId="24" xfId="0" applyFont="1" applyBorder="1" applyAlignment="1" applyProtection="1">
      <alignment vertical="center"/>
    </xf>
    <xf numFmtId="0" fontId="3" fillId="0" borderId="14" xfId="0" applyFont="1" applyBorder="1" applyAlignment="1" applyProtection="1">
      <alignment vertical="center"/>
    </xf>
    <xf numFmtId="0" fontId="9" fillId="0" borderId="0" xfId="0" applyFont="1" applyAlignment="1" applyProtection="1">
      <alignment horizontal="center"/>
    </xf>
    <xf numFmtId="0" fontId="5" fillId="0" borderId="33" xfId="0" applyFont="1" applyBorder="1" applyAlignment="1" applyProtection="1">
      <alignment horizontal="center"/>
    </xf>
    <xf numFmtId="0" fontId="1" fillId="3" borderId="37" xfId="0" applyFont="1" applyFill="1" applyBorder="1" applyAlignment="1" applyProtection="1">
      <alignment horizontal="center" vertical="center"/>
    </xf>
    <xf numFmtId="0" fontId="1" fillId="3" borderId="41" xfId="0" applyFont="1" applyFill="1" applyBorder="1" applyAlignment="1" applyProtection="1">
      <alignment horizontal="center" vertical="center"/>
    </xf>
    <xf numFmtId="0" fontId="1" fillId="3" borderId="45" xfId="0" applyFont="1" applyFill="1" applyBorder="1" applyAlignment="1" applyProtection="1">
      <alignment horizontal="center" vertical="center"/>
    </xf>
    <xf numFmtId="0" fontId="1" fillId="3" borderId="39" xfId="0" applyFont="1" applyFill="1" applyBorder="1" applyAlignment="1" applyProtection="1">
      <alignment horizontal="center" vertical="center"/>
    </xf>
    <xf numFmtId="0" fontId="1" fillId="3" borderId="43" xfId="0" applyFont="1" applyFill="1" applyBorder="1" applyAlignment="1" applyProtection="1">
      <alignment horizontal="center" vertical="center"/>
    </xf>
    <xf numFmtId="0" fontId="1" fillId="3" borderId="47" xfId="0" applyFont="1" applyFill="1" applyBorder="1" applyAlignment="1" applyProtection="1">
      <alignment horizontal="center" vertical="center"/>
    </xf>
    <xf numFmtId="176" fontId="7" fillId="0" borderId="38" xfId="0" applyNumberFormat="1" applyFont="1" applyBorder="1" applyAlignment="1" applyProtection="1">
      <alignment horizontal="center" vertical="center"/>
    </xf>
    <xf numFmtId="176" fontId="8" fillId="0" borderId="42" xfId="0" applyNumberFormat="1" applyFont="1" applyBorder="1" applyAlignment="1" applyProtection="1">
      <alignment horizontal="center" vertical="center"/>
    </xf>
    <xf numFmtId="176" fontId="3" fillId="0" borderId="46" xfId="0" applyNumberFormat="1" applyFont="1" applyBorder="1" applyAlignment="1" applyProtection="1">
      <alignment horizontal="center" vertical="center"/>
    </xf>
    <xf numFmtId="176" fontId="3" fillId="0" borderId="40" xfId="0" applyNumberFormat="1" applyFont="1" applyBorder="1" applyAlignment="1" applyProtection="1">
      <alignment horizontal="center" vertical="center"/>
    </xf>
    <xf numFmtId="176" fontId="3" fillId="0" borderId="44" xfId="0" applyNumberFormat="1" applyFont="1" applyBorder="1" applyAlignment="1" applyProtection="1">
      <alignment horizontal="center" vertical="center"/>
    </xf>
    <xf numFmtId="0" fontId="3" fillId="0" borderId="48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176" fontId="23" fillId="0" borderId="30" xfId="0" applyNumberFormat="1" applyFont="1" applyBorder="1" applyAlignment="1" applyProtection="1">
      <alignment horizontal="center" vertical="center"/>
    </xf>
    <xf numFmtId="176" fontId="11" fillId="0" borderId="0" xfId="0" applyNumberFormat="1" applyFont="1" applyAlignment="1" applyProtection="1">
      <alignment horizontal="center"/>
    </xf>
    <xf numFmtId="0" fontId="3" fillId="0" borderId="0" xfId="0" applyFont="1" applyProtection="1"/>
    <xf numFmtId="0" fontId="22" fillId="0" borderId="8" xfId="0" applyFont="1" applyBorder="1" applyAlignment="1" applyProtection="1">
      <alignment horizontal="left" vertical="top" wrapText="1"/>
    </xf>
    <xf numFmtId="0" fontId="6" fillId="0" borderId="2" xfId="0" applyFont="1" applyBorder="1" applyProtection="1"/>
    <xf numFmtId="0" fontId="6" fillId="0" borderId="52" xfId="0" applyFont="1" applyBorder="1" applyProtection="1"/>
    <xf numFmtId="0" fontId="6" fillId="0" borderId="5" xfId="0" applyFont="1" applyBorder="1" applyProtection="1"/>
    <xf numFmtId="0" fontId="6" fillId="0" borderId="6" xfId="0" applyFont="1" applyBorder="1" applyProtection="1"/>
    <xf numFmtId="0" fontId="6" fillId="0" borderId="7" xfId="0" applyFont="1" applyBorder="1" applyProtection="1"/>
    <xf numFmtId="0" fontId="1" fillId="0" borderId="8" xfId="0" applyFont="1" applyBorder="1" applyAlignment="1" applyProtection="1">
      <alignment horizontal="center"/>
    </xf>
    <xf numFmtId="0" fontId="12" fillId="0" borderId="3" xfId="0" applyFont="1" applyBorder="1" applyAlignment="1" applyProtection="1">
      <alignment horizontal="center"/>
    </xf>
    <xf numFmtId="0" fontId="1" fillId="0" borderId="3" xfId="0" applyFont="1" applyBorder="1" applyProtection="1"/>
    <xf numFmtId="0" fontId="13" fillId="3" borderId="51" xfId="0" applyFont="1" applyFill="1" applyBorder="1" applyAlignment="1" applyProtection="1">
      <alignment horizontal="center" vertical="center"/>
    </xf>
    <xf numFmtId="0" fontId="13" fillId="3" borderId="55" xfId="0" applyFont="1" applyFill="1" applyBorder="1" applyAlignment="1" applyProtection="1">
      <alignment horizontal="center" vertical="center"/>
    </xf>
    <xf numFmtId="0" fontId="19" fillId="3" borderId="59" xfId="0" applyFont="1" applyFill="1" applyBorder="1" applyAlignment="1" applyProtection="1">
      <alignment horizontal="center" vertical="center" wrapText="1"/>
    </xf>
    <xf numFmtId="176" fontId="3" fillId="0" borderId="50" xfId="0" applyNumberFormat="1" applyFont="1" applyBorder="1" applyAlignment="1" applyProtection="1">
      <alignment horizontal="center" vertical="center"/>
    </xf>
    <xf numFmtId="10" fontId="3" fillId="0" borderId="54" xfId="0" applyNumberFormat="1" applyFont="1" applyBorder="1" applyAlignment="1" applyProtection="1">
      <alignment horizontal="center" vertical="center"/>
    </xf>
    <xf numFmtId="176" fontId="3" fillId="0" borderId="58" xfId="0" applyNumberFormat="1" applyFont="1" applyBorder="1" applyAlignment="1" applyProtection="1">
      <alignment horizontal="center" vertical="center"/>
    </xf>
    <xf numFmtId="0" fontId="1" fillId="3" borderId="49" xfId="0" applyFont="1" applyFill="1" applyBorder="1" applyAlignment="1" applyProtection="1">
      <alignment horizontal="center" vertical="center"/>
    </xf>
    <xf numFmtId="0" fontId="1" fillId="3" borderId="53" xfId="0" applyFont="1" applyFill="1" applyBorder="1" applyAlignment="1" applyProtection="1">
      <alignment horizontal="center" vertical="center"/>
    </xf>
    <xf numFmtId="0" fontId="19" fillId="3" borderId="57" xfId="0" applyFont="1" applyFill="1" applyBorder="1" applyAlignment="1" applyProtection="1">
      <alignment horizontal="center" vertical="center" wrapText="1"/>
    </xf>
    <xf numFmtId="0" fontId="20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/>
    </xf>
    <xf numFmtId="0" fontId="3" fillId="0" borderId="0" xfId="0" applyFont="1" applyAlignment="1" applyProtection="1">
      <alignment vertical="center"/>
    </xf>
    <xf numFmtId="0" fontId="1" fillId="3" borderId="61" xfId="0" applyFont="1" applyFill="1" applyBorder="1" applyAlignment="1" applyProtection="1">
      <alignment horizontal="center"/>
    </xf>
    <xf numFmtId="0" fontId="1" fillId="3" borderId="62" xfId="0" applyFont="1" applyFill="1" applyBorder="1" applyAlignment="1" applyProtection="1">
      <alignment horizontal="center" wrapText="1"/>
    </xf>
    <xf numFmtId="0" fontId="1" fillId="3" borderId="63" xfId="0" applyFont="1" applyFill="1" applyBorder="1" applyAlignment="1" applyProtection="1">
      <alignment horizontal="center"/>
    </xf>
    <xf numFmtId="0" fontId="3" fillId="0" borderId="30" xfId="0" applyFont="1" applyBorder="1" applyAlignment="1" applyProtection="1">
      <alignment horizontal="center"/>
    </xf>
    <xf numFmtId="0" fontId="14" fillId="0" borderId="0" xfId="0" applyFont="1" applyAlignment="1" applyProtection="1">
      <alignment horizontal="center"/>
    </xf>
    <xf numFmtId="0" fontId="1" fillId="3" borderId="66" xfId="0" applyFont="1" applyFill="1" applyBorder="1" applyAlignment="1" applyProtection="1">
      <alignment horizontal="center"/>
    </xf>
    <xf numFmtId="0" fontId="1" fillId="3" borderId="67" xfId="0" applyFont="1" applyFill="1" applyBorder="1" applyAlignment="1" applyProtection="1">
      <alignment horizontal="center"/>
    </xf>
    <xf numFmtId="0" fontId="1" fillId="3" borderId="68" xfId="0" applyFont="1" applyFill="1" applyBorder="1" applyAlignment="1" applyProtection="1">
      <alignment horizontal="center"/>
    </xf>
    <xf numFmtId="176" fontId="3" fillId="0" borderId="64" xfId="0" applyNumberFormat="1" applyFont="1" applyBorder="1" applyAlignment="1" applyProtection="1">
      <alignment horizontal="center"/>
    </xf>
    <xf numFmtId="176" fontId="3" fillId="0" borderId="65" xfId="0" applyNumberFormat="1" applyFont="1" applyBorder="1" applyAlignment="1" applyProtection="1">
      <alignment horizontal="center"/>
    </xf>
    <xf numFmtId="176" fontId="3" fillId="0" borderId="69" xfId="0" applyNumberFormat="1" applyFont="1" applyBorder="1" applyAlignment="1" applyProtection="1">
      <alignment horizontal="center"/>
    </xf>
  </cellXfs>
  <cellStyles count="1">
    <cellStyle name="標準" xfId="0" builtinId="0"/>
  </cellStyles>
  <dxfs count="6">
    <dxf>
      <font>
        <color rgb="FF434343"/>
      </font>
      <fill>
        <patternFill patternType="solid">
          <fgColor rgb="FFD9D2E9"/>
          <bgColor rgb="FFD9D2E9"/>
        </patternFill>
      </fill>
    </dxf>
    <dxf>
      <font>
        <b/>
        <color rgb="FF000000"/>
      </font>
      <fill>
        <patternFill patternType="solid">
          <fgColor rgb="FF00FF00"/>
          <bgColor rgb="FF00FF00"/>
        </patternFill>
      </fill>
    </dxf>
    <dxf>
      <fill>
        <patternFill patternType="solid">
          <fgColor rgb="FF00FF00"/>
          <bgColor rgb="FF00FF00"/>
        </patternFill>
      </fill>
    </dxf>
    <dxf>
      <font>
        <color rgb="FF434343"/>
      </font>
      <fill>
        <patternFill patternType="solid">
          <fgColor rgb="FFD9D2E9"/>
          <bgColor rgb="FFD9D2E9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FF00"/>
          <bgColor rgb="FF00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24"/>
  <sheetViews>
    <sheetView tabSelected="1" workbookViewId="0">
      <selection activeCell="E35" sqref="E35"/>
    </sheetView>
  </sheetViews>
  <sheetFormatPr defaultColWidth="12.5703125" defaultRowHeight="15.75" customHeight="1"/>
  <cols>
    <col min="1" max="1" width="3.140625" style="3" customWidth="1"/>
    <col min="2" max="2" width="38.7109375" style="3" customWidth="1"/>
    <col min="3" max="3" width="22.42578125" style="3" customWidth="1"/>
    <col min="4" max="4" width="36.5703125" style="3" customWidth="1"/>
    <col min="5" max="5" width="36" style="3" customWidth="1"/>
    <col min="6" max="6" width="17.28515625" style="3" customWidth="1"/>
    <col min="7" max="7" width="3.7109375" style="3" customWidth="1"/>
    <col min="8" max="8" width="4.28515625" style="3" customWidth="1"/>
    <col min="9" max="9" width="17.7109375" style="3" customWidth="1"/>
    <col min="10" max="13" width="13.28515625" style="3" customWidth="1"/>
    <col min="14" max="16384" width="12.5703125" style="3"/>
  </cols>
  <sheetData>
    <row r="1" spans="1:26" ht="30">
      <c r="A1" s="1"/>
      <c r="B1" s="49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>
      <c r="A2" s="1"/>
      <c r="B2" s="50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33.75">
      <c r="A4" s="2"/>
      <c r="B4" s="51" t="s">
        <v>2</v>
      </c>
      <c r="C4" s="52"/>
      <c r="D4" s="52"/>
      <c r="E4" s="52"/>
      <c r="F4" s="5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>
      <c r="A5" s="2"/>
      <c r="B5" s="53" t="s">
        <v>3</v>
      </c>
      <c r="C5" s="54"/>
      <c r="D5" s="54"/>
      <c r="E5" s="54"/>
      <c r="F5" s="55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>
      <c r="A6" s="2"/>
      <c r="B6" s="56"/>
      <c r="C6" s="57" t="s">
        <v>4</v>
      </c>
      <c r="D6" s="58"/>
      <c r="E6" s="58"/>
      <c r="F6" s="59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37.5" customHeight="1">
      <c r="A8" s="2"/>
      <c r="B8" s="60" t="s">
        <v>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23.25" customHeight="1">
      <c r="A9" s="4"/>
      <c r="B9" s="33" t="s">
        <v>6</v>
      </c>
      <c r="C9" s="34"/>
      <c r="D9" s="34"/>
      <c r="E9" s="34"/>
      <c r="F9" s="34"/>
      <c r="G9" s="35"/>
      <c r="H9" s="4"/>
      <c r="I9" s="24" t="s">
        <v>41</v>
      </c>
      <c r="J9" s="25"/>
      <c r="K9" s="25"/>
      <c r="L9" s="25"/>
      <c r="M9" s="26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3.25" customHeight="1">
      <c r="A10" s="4"/>
      <c r="B10" s="61" t="s">
        <v>7</v>
      </c>
      <c r="C10" s="5"/>
      <c r="D10" s="67" t="s">
        <v>47</v>
      </c>
      <c r="E10" s="64" t="s">
        <v>9</v>
      </c>
      <c r="F10" s="6"/>
      <c r="G10" s="70" t="s">
        <v>8</v>
      </c>
      <c r="H10" s="4"/>
      <c r="I10" s="27"/>
      <c r="J10" s="28"/>
      <c r="K10" s="28"/>
      <c r="L10" s="28"/>
      <c r="M10" s="29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23.25" customHeight="1">
      <c r="A11" s="4"/>
      <c r="B11" s="62" t="s">
        <v>10</v>
      </c>
      <c r="C11" s="7"/>
      <c r="D11" s="68" t="s">
        <v>8</v>
      </c>
      <c r="E11" s="65" t="s">
        <v>11</v>
      </c>
      <c r="F11" s="8"/>
      <c r="G11" s="68" t="s">
        <v>8</v>
      </c>
      <c r="H11" s="4"/>
      <c r="I11" s="27"/>
      <c r="J11" s="28"/>
      <c r="K11" s="28"/>
      <c r="L11" s="28"/>
      <c r="M11" s="29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3.25" customHeight="1">
      <c r="A12" s="4"/>
      <c r="B12" s="63" t="s">
        <v>12</v>
      </c>
      <c r="C12" s="9"/>
      <c r="D12" s="69" t="s">
        <v>13</v>
      </c>
      <c r="E12" s="66" t="s">
        <v>14</v>
      </c>
      <c r="F12" s="10"/>
      <c r="G12" s="69" t="s">
        <v>8</v>
      </c>
      <c r="H12" s="4"/>
      <c r="I12" s="30"/>
      <c r="J12" s="31"/>
      <c r="K12" s="31"/>
      <c r="L12" s="31"/>
      <c r="M12" s="32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23.25" customHeight="1">
      <c r="A13" s="4"/>
      <c r="B13" s="4"/>
      <c r="C13" s="4"/>
      <c r="D13" s="11"/>
      <c r="E13" s="63" t="s">
        <v>15</v>
      </c>
      <c r="F13" s="12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29.25" customHeight="1">
      <c r="A15" s="2"/>
      <c r="B15" s="36" t="str">
        <f>IF(COUNTA(C10,C11,C12,F10,F11,F12,F13)&lt;7,"上のお金チェックシートに入力してください","いただいた数字をもとに、今と未来のお金について予測しました！　一緒にチェックしていきましょう")</f>
        <v>上のお金チェックシートに入力してください</v>
      </c>
      <c r="C15" s="37"/>
      <c r="D15" s="37"/>
      <c r="E15" s="37"/>
      <c r="F15" s="37"/>
      <c r="G15" s="38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">
      <c r="A16" s="2"/>
      <c r="B16" s="2"/>
      <c r="C16" s="2"/>
      <c r="D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30.75">
      <c r="A17" s="2"/>
      <c r="B17" s="2"/>
      <c r="C17" s="2"/>
      <c r="D17" s="71" t="str">
        <f>IF(B15="いただいた数字をもとに、今と未来のお金について予測しました！　一緒にチェックしていきましょう", "⇩", "")</f>
        <v/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33.75">
      <c r="A18" s="2"/>
      <c r="B18" s="72" t="s">
        <v>16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28.5" customHeight="1">
      <c r="A19" s="2"/>
      <c r="B19" s="39" t="s">
        <v>17</v>
      </c>
      <c r="C19" s="40"/>
      <c r="D19" s="40"/>
      <c r="E19" s="41"/>
      <c r="F19" s="13"/>
      <c r="G19" s="1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24.75" customHeight="1">
      <c r="A20" s="13"/>
      <c r="B20" s="73" t="s">
        <v>18</v>
      </c>
      <c r="C20" s="79">
        <f>F10*12</f>
        <v>0</v>
      </c>
      <c r="D20" s="76" t="s">
        <v>19</v>
      </c>
      <c r="E20" s="82">
        <f>C22+C10</f>
        <v>0</v>
      </c>
      <c r="F20" s="14"/>
      <c r="G20" s="14"/>
      <c r="H20" s="4"/>
      <c r="I20" s="4"/>
      <c r="J20" s="4"/>
      <c r="K20" s="4"/>
      <c r="L20" s="4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4.75" customHeight="1">
      <c r="A21" s="4"/>
      <c r="B21" s="74" t="s">
        <v>20</v>
      </c>
      <c r="C21" s="80">
        <f>(F11+F12)*12</f>
        <v>0</v>
      </c>
      <c r="D21" s="77" t="s">
        <v>21</v>
      </c>
      <c r="E21" s="83" t="str">
        <f>IF(C11-E20&lt;=0, "一年以内に達成できそうです", IFERROR(C11-E20, ""))</f>
        <v>一年以内に達成できそうです</v>
      </c>
      <c r="F21" s="14"/>
      <c r="G21" s="1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24.75" customHeight="1">
      <c r="A22" s="4"/>
      <c r="B22" s="75" t="s">
        <v>22</v>
      </c>
      <c r="C22" s="81">
        <f>C20-C21</f>
        <v>0</v>
      </c>
      <c r="D22" s="78" t="s">
        <v>23</v>
      </c>
      <c r="E22" s="84" t="e">
        <f>IF(C11/C22&lt;=0, "赤字です", IFERROR(ROUND(C11/C22, 1),""))</f>
        <v>#DIV/0!</v>
      </c>
      <c r="F22" s="85" t="str">
        <f>IFERROR(IF(E22&lt;=C12, "目標達成！", "目標達成ならず…"), "データ不足")</f>
        <v>データ不足</v>
      </c>
      <c r="H22" s="15"/>
      <c r="I22" s="4"/>
      <c r="J22" s="16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">
      <c r="A23" s="2"/>
      <c r="B23" s="2"/>
      <c r="C23" s="2"/>
      <c r="D23" s="2"/>
      <c r="E23" s="2"/>
      <c r="F23" s="2"/>
      <c r="G23" s="17"/>
      <c r="H23" s="17"/>
      <c r="I23" s="2"/>
      <c r="J23" s="18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">
      <c r="A24" s="2"/>
      <c r="B24" s="2"/>
      <c r="C24" s="2"/>
      <c r="D24" s="2"/>
      <c r="E24" s="2"/>
      <c r="F24" s="2"/>
      <c r="G24" s="17"/>
      <c r="H24" s="17"/>
      <c r="I24" s="2"/>
      <c r="J24" s="18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33.75">
      <c r="A25" s="2"/>
      <c r="B25" s="60" t="s">
        <v>24</v>
      </c>
      <c r="C25" s="19"/>
      <c r="D25" s="2"/>
      <c r="E25" s="2"/>
      <c r="F25" s="2"/>
      <c r="G25" s="2"/>
      <c r="H25" s="86" t="s">
        <v>43</v>
      </c>
      <c r="I25" s="38"/>
      <c r="J25" s="87"/>
      <c r="K25" s="88"/>
      <c r="L25" s="88"/>
      <c r="M25" s="88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4">
      <c r="A26" s="2"/>
      <c r="B26" s="95" t="s">
        <v>25</v>
      </c>
      <c r="C26" s="96">
        <f>C12</f>
        <v>0</v>
      </c>
      <c r="D26" s="97" t="s">
        <v>26</v>
      </c>
      <c r="E26" s="54"/>
      <c r="F26" s="55"/>
      <c r="H26" s="89" t="s">
        <v>46</v>
      </c>
      <c r="I26" s="34"/>
      <c r="J26" s="34"/>
      <c r="K26" s="34"/>
      <c r="L26" s="34"/>
      <c r="M26" s="35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21" customHeight="1">
      <c r="A27" s="2"/>
      <c r="B27" s="104" t="s">
        <v>27</v>
      </c>
      <c r="C27" s="101">
        <f>IFERROR(C10+(C22*C26), "")</f>
        <v>0</v>
      </c>
      <c r="D27" s="98" t="s">
        <v>28</v>
      </c>
      <c r="E27" s="42" t="str">
        <f t="array" ref="E27">IFERROR(VLOOKUP(F13, {"10～20代",200000;"20～30代",1000000;"30～40代",1800000;"50～60代",1000000;"60～70代",6000000}, 2, FALSE), "")</f>
        <v/>
      </c>
      <c r="F27" s="41"/>
      <c r="G27" s="20"/>
      <c r="H27" s="90"/>
      <c r="I27" s="28"/>
      <c r="J27" s="28"/>
      <c r="K27" s="28"/>
      <c r="L27" s="28"/>
      <c r="M27" s="91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21" customHeight="1">
      <c r="A28" s="2"/>
      <c r="B28" s="105" t="s">
        <v>29</v>
      </c>
      <c r="C28" s="102" t="str">
        <f>IFERROR((C21*C26)/(C20*C26),"")</f>
        <v/>
      </c>
      <c r="D28" s="99" t="s">
        <v>30</v>
      </c>
      <c r="E28" s="43" t="str">
        <f t="array" ref="E28">IFERROR(VLOOKUP(F13, {"10～20代",150000;"20～30代",180000;"30～40代",180000;"50～60代",170000;"60～70代",160000}, 2, FALSE), "")</f>
        <v/>
      </c>
      <c r="F28" s="44"/>
      <c r="G28" s="20"/>
      <c r="H28" s="92"/>
      <c r="I28" s="93"/>
      <c r="J28" s="93"/>
      <c r="K28" s="93"/>
      <c r="L28" s="93"/>
      <c r="M28" s="94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28.5">
      <c r="A29" s="2"/>
      <c r="B29" s="106" t="s">
        <v>42</v>
      </c>
      <c r="C29" s="103" t="str">
        <f t="array" ref="C29">IFERROR((65-VLOOKUP(F13,{"10～20代",20;"20～30代",26;"30～40代",37;"50～60代",55;"60～70代",63},2,FALSE))*C22,"")</f>
        <v/>
      </c>
      <c r="D29" s="100" t="s">
        <v>45</v>
      </c>
      <c r="E29" s="45" t="str">
        <f>IFERROR(IF(20000000-C29&gt;0, (20000000-C29)&amp;"円足りていません", (-1)*(20000000-C29)&amp;"円多く老後資金を準備できそうです！"),"")</f>
        <v/>
      </c>
      <c r="F29" s="46"/>
      <c r="G29" s="109" t="s">
        <v>31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27.75" customHeight="1">
      <c r="A30" s="2"/>
      <c r="C30" s="2"/>
      <c r="D30" s="107" t="s">
        <v>44</v>
      </c>
      <c r="E30" s="108"/>
      <c r="F30" s="108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33.75">
      <c r="A31" s="2"/>
      <c r="B31" s="60" t="s">
        <v>32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2"/>
      <c r="B32" s="47" t="s">
        <v>33</v>
      </c>
      <c r="C32" s="40"/>
      <c r="D32" s="40"/>
      <c r="E32" s="40"/>
      <c r="F32" s="41"/>
      <c r="G32" s="19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36.75" customHeight="1">
      <c r="A34" s="2"/>
      <c r="B34" s="2"/>
      <c r="C34" s="48" t="s">
        <v>48</v>
      </c>
      <c r="D34" s="37"/>
      <c r="E34" s="38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31.5">
      <c r="A35" s="2"/>
      <c r="B35" s="2"/>
      <c r="C35" s="110" t="s">
        <v>34</v>
      </c>
      <c r="D35" s="111" t="s">
        <v>35</v>
      </c>
      <c r="E35" s="112" t="s">
        <v>36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">
      <c r="A36" s="2"/>
      <c r="B36" s="2"/>
      <c r="C36" s="21"/>
      <c r="D36" s="22"/>
      <c r="E36" s="23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">
      <c r="A38" s="2"/>
      <c r="B38" s="2"/>
      <c r="C38" s="113" t="str">
        <f>IF(COUNTA(C36,D36,E36)&lt;3,"上に数字を入力してください","NISAシミュレーションの結果を見てみましょう！")</f>
        <v>上に数字を入力してください</v>
      </c>
      <c r="D38" s="37"/>
      <c r="E38" s="38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30">
      <c r="A39" s="2"/>
      <c r="B39" s="2"/>
      <c r="C39" s="17"/>
      <c r="D39" s="114" t="str">
        <f>IF(C38="NISAシミュレーションの結果を見てみましょう！", "⇩", "")</f>
        <v/>
      </c>
      <c r="E39" s="17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2"/>
      <c r="B40" s="19"/>
      <c r="C40" s="115" t="s">
        <v>37</v>
      </c>
      <c r="D40" s="116" t="s">
        <v>38</v>
      </c>
      <c r="E40" s="117" t="s">
        <v>39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">
      <c r="A41" s="2"/>
      <c r="B41" s="2"/>
      <c r="C41" s="118" t="str">
        <f>IFERROR(IF(AND(C36&gt;0, D36&gt;0, E36&gt;0), C36*E36*12, ""), "")</f>
        <v/>
      </c>
      <c r="D41" s="119" t="str">
        <f>IFERROR(IF(AND(C36&gt;0, D36&gt;0, E36&gt;0), E41-C41, ""), "")</f>
        <v/>
      </c>
      <c r="E41" s="120" t="str">
        <f>IFERROR(IF(AND(C36&gt;0, D36&gt;0, E36&gt;0), ROUND(FV(D36/100/12, E36*12, -C36, 0), 1), "必要項目を入力してください"), "")</f>
        <v>必要項目を入力してください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">
      <c r="A43" s="2"/>
      <c r="B43" s="88" t="s">
        <v>40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spans="1:26" ht="1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spans="1:26" ht="1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spans="1:26" ht="1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spans="1:26" ht="1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spans="1:26" ht="15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spans="1:26" ht="15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spans="1:26" ht="15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spans="1:26" ht="15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 spans="1:26" ht="15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  <row r="1014" spans="1:26" ht="15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</row>
    <row r="1015" spans="1:26" ht="1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</row>
    <row r="1016" spans="1:26" ht="15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</row>
    <row r="1017" spans="1:26" ht="15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</row>
    <row r="1018" spans="1:26" ht="15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</row>
    <row r="1019" spans="1:26" ht="15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</row>
    <row r="1020" spans="1:26" ht="15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</row>
    <row r="1021" spans="1:26" ht="15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</row>
    <row r="1022" spans="1:26" ht="15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</row>
    <row r="1023" spans="1:26" ht="15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</row>
    <row r="1024" spans="1:26" ht="15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</row>
  </sheetData>
  <sheetProtection algorithmName="SHA-512" hashValue="T5QjTg2nVya53ZT2oSpsC2set7+xyx893k1gZ1NA+EgicNq+baYk1DUbPuzXA+51I/B9LON0ho6sI2ifyE0MwQ==" saltValue="j49v9tGU3MCvmme9oiniNQ==" spinCount="100000" sheet="1" objects="1" scenarios="1"/>
  <mergeCells count="13">
    <mergeCell ref="C38:E38"/>
    <mergeCell ref="B9:G9"/>
    <mergeCell ref="I9:M12"/>
    <mergeCell ref="B15:G15"/>
    <mergeCell ref="B19:E19"/>
    <mergeCell ref="H25:I25"/>
    <mergeCell ref="H26:M28"/>
    <mergeCell ref="E27:F27"/>
    <mergeCell ref="E28:F28"/>
    <mergeCell ref="E29:F29"/>
    <mergeCell ref="D30:F30"/>
    <mergeCell ref="B32:F32"/>
    <mergeCell ref="C34:E34"/>
  </mergeCells>
  <phoneticPr fontId="16"/>
  <conditionalFormatting sqref="B15:G15">
    <cfRule type="containsText" dxfId="5" priority="5" operator="containsText" text="一緒にチェック">
      <formula>NOT(ISERROR(SEARCH(("一緒にチェック"),(B15))))</formula>
    </cfRule>
    <cfRule type="containsText" dxfId="4" priority="6" operator="containsText" text="お金チェックシート">
      <formula>NOT(ISERROR(SEARCH(("お金チェックシート"),(B15))))</formula>
    </cfRule>
  </conditionalFormatting>
  <conditionalFormatting sqref="F22 G23:G24">
    <cfRule type="containsText" dxfId="3" priority="3" operator="containsText" text="ならず">
      <formula>NOT(ISERROR(SEARCH(("ならず"),(F22))))</formula>
    </cfRule>
    <cfRule type="containsText" dxfId="2" priority="4" operator="containsText" text="達成！">
      <formula>NOT(ISERROR(SEARCH(("達成！"),(F22))))</formula>
    </cfRule>
  </conditionalFormatting>
  <conditionalFormatting sqref="H22:H24">
    <cfRule type="containsText" dxfId="1" priority="1" operator="containsText" text="目標達成">
      <formula>NOT(ISERROR(SEARCH(("目標達成"),(H22))))</formula>
    </cfRule>
    <cfRule type="containsText" dxfId="0" priority="2" operator="containsText" text="達成困難…">
      <formula>NOT(ISERROR(SEARCH(("達成困難…"),(H22))))</formula>
    </cfRule>
  </conditionalFormatting>
  <dataValidations count="4">
    <dataValidation type="list" allowBlank="1" showErrorMessage="1" sqref="E36" xr:uid="{00000000-0002-0000-0000-000000000000}">
      <formula1>"20,15,10,9,8,7,6,5,4,3,2,1"</formula1>
    </dataValidation>
    <dataValidation type="list" allowBlank="1" showErrorMessage="1" sqref="C12" xr:uid="{00000000-0002-0000-0000-000001000000}">
      <formula1>"10,9,8,7,6,5,4,3,2,1"</formula1>
    </dataValidation>
    <dataValidation type="list" allowBlank="1" showErrorMessage="1" sqref="D36" xr:uid="{00000000-0002-0000-0000-000002000000}">
      <formula1>"5,4,3,2,1"</formula1>
    </dataValidation>
    <dataValidation type="list" allowBlank="1" showErrorMessage="1" sqref="F13" xr:uid="{00000000-0002-0000-0000-000003000000}">
      <formula1>"10～20代,20～30代,30～40代,50～60代,60～70代"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初心者向け貯金シート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taiki.makimoto</dc:creator>
  <cp:lastModifiedBy>taiki.makimoto</cp:lastModifiedBy>
  <dcterms:created xsi:type="dcterms:W3CDTF">2025-09-05T09:59:34Z</dcterms:created>
  <dcterms:modified xsi:type="dcterms:W3CDTF">2025-09-08T01:06:55Z</dcterms:modified>
</cp:coreProperties>
</file>